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  <sheet name="SO 401" sheetId="3" r:id="rId3"/>
    <sheet name="VON" sheetId="4" r:id="rId4"/>
  </sheets>
  <definedNames/>
  <calcPr/>
  <webPublishing/>
</workbook>
</file>

<file path=xl/sharedStrings.xml><?xml version="1.0" encoding="utf-8"?>
<sst xmlns="http://schemas.openxmlformats.org/spreadsheetml/2006/main" count="791" uniqueCount="296">
  <si>
    <t>Firma: Ing. František Stráský - Ateliér SIS</t>
  </si>
  <si>
    <t>Rekapitulace ceny</t>
  </si>
  <si>
    <t>Stavba: 23011-13014 - Rekonstrukce ulice Novohradská a Trocnovské nám. V Třeboni - 1. etapa – aktualizace PD z roku 2013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</si>
  <si>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</si>
  <si>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</si>
  <si>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</si>
  <si>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</si>
  <si>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</si>
  <si>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</si>
  <si>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</si>
  <si>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</si>
  <si>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</si>
  <si>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</si>
  <si>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</si>
  <si>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</si>
  <si>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23011-13014</t>
  </si>
  <si>
    <t>Rekonstrukce ulice Novohradská a Trocnovské nám. V Třeboni - 1. etapa – aktualizace PD z roku 2013</t>
  </si>
  <si>
    <t>O</t>
  </si>
  <si>
    <t>Rozpočet:</t>
  </si>
  <si>
    <t>0,00</t>
  </si>
  <si>
    <t>15,00</t>
  </si>
  <si>
    <t>21,00</t>
  </si>
  <si>
    <t>3</t>
  </si>
  <si>
    <t>2</t>
  </si>
  <si>
    <t>SO 101</t>
  </si>
  <si>
    <t>Komunikace a zpevněné plochy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</si>
  <si>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</si>
  <si>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</si>
  <si>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</si>
  <si>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</si>
  <si>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</si>
  <si>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</si>
  <si>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</si>
  <si>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</si>
  <si>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</si>
  <si>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</si>
  <si>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</si>
  <si>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</si>
  <si>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</si>
  <si>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</si>
  <si>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</si>
  <si>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</si>
  <si>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</si>
  <si>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</si>
  <si>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</si>
  <si>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</si>
  <si>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</si>
  <si>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a</t>
  </si>
  <si>
    <t>POPLATKY ZA SKLÁDKU</t>
  </si>
  <si>
    <t>T</t>
  </si>
  <si>
    <t>PP</t>
  </si>
  <si>
    <t>beton, železobeton</t>
  </si>
  <si>
    <t>VV</t>
  </si>
  <si>
    <t>dle pol. 113158: 1,0*2,5=2,500 [A]</t>
  </si>
  <si>
    <t>b</t>
  </si>
  <si>
    <t>živice</t>
  </si>
  <si>
    <t>dle pol. 113138: 66,75*2,3=153,525 [A]</t>
  </si>
  <si>
    <t>c</t>
  </si>
  <si>
    <t>zemina, kamen, kamenivo</t>
  </si>
  <si>
    <t>dle pol. 113328: 92,55*2,1=194,355 [A] 
dle pol. 113378: 35,6*2,6=92,560 [B] 
dle pol. 122738: 90,0*1,8=162,000 [C] 
dle pol. 123738: 129,9*1,8=233,820 [D] 
Celkem: A+B+C+D=682,735 [E]</t>
  </si>
  <si>
    <t>02730</t>
  </si>
  <si>
    <t/>
  </si>
  <si>
    <t>POMOC PRÁCE ZŘÍZ NEBO ZAJIŠŤ OCHRANU INŽENÝRSKÝCH SÍTÍ</t>
  </si>
  <si>
    <t>KPL</t>
  </si>
  <si>
    <t>Provedení Sdružené přípojky dle přiložené dokumentace a soupisu prací 
Ocenění dle přílohy "Sdružená přípojka _ SP.xlsx" 
Celková cena k doplnění do rozpočtu = pole z listu "rekapitulace" cena bez DPH - AO/26</t>
  </si>
  <si>
    <t>Zemní práce</t>
  </si>
  <si>
    <t>113138</t>
  </si>
  <si>
    <t>ODSTRANĚNÍ KRYTU ZPEVNĚNÝCH PLOCH S ASFALT POJIVEM, ODVOZ DO 20KM</t>
  </si>
  <si>
    <t>M3</t>
  </si>
  <si>
    <t>vč. odvozu a uložení na obalovně / recyklačním středisku s provozním zařízením pro použití / zpracování znovuzískané asfaltové směsi dle dispozic zhotovitele, vzdálenost uvedena orientačně 
Předpoklad vybourání asfaltových vrstev v hodnotách PAU třídy ZAS-T1 – ZAS-T3.</t>
  </si>
  <si>
    <t>Demolice vozovky (asf. povrch) - vybourání vrchních asfaltových vrstev tl. 150mm: 445,0*0,15=66,750 [A]</t>
  </si>
  <si>
    <t>113158</t>
  </si>
  <si>
    <t>ODSTRANĚNÍ KRYTU ZPEVNĚNÝCH PLOCH Z BETONU, ODVOZ DO 20KM</t>
  </si>
  <si>
    <t>vč. odvozu a uložení na recyklační středisko / trvalou skládku dle dispozic zhotovitele, vzdálenost uvedena orientačně</t>
  </si>
  <si>
    <t>Demolice chodníku - betonový / železobetonový v tl. 100mm: 10,0*0,1=1,000 [A]</t>
  </si>
  <si>
    <t>7</t>
  </si>
  <si>
    <t>113171</t>
  </si>
  <si>
    <t>ODSTRAN KRYTU ZPEVNĚNÝCH PLOCH Z DLAŽEB KOSTEK, ODVOZ DO 1KM</t>
  </si>
  <si>
    <t>vč. odovzu a uložení v ploše zařízení staveniště (300m)</t>
  </si>
  <si>
    <t>Demolice vozovky (povrch z kam. dl.) - vybourání velkých kostek: 39,0*0,16=6,240 [A] 
Demolice vozovky (povrch z kam. odseky) - vybourání kamenných odseků: 3,0*0,1=0,300 [B] 
Celkem: A+B=6,540 [C]</t>
  </si>
  <si>
    <t>8</t>
  </si>
  <si>
    <t>113328</t>
  </si>
  <si>
    <t>ODSTRAN PODKL ZPEVNĚNÝCH PLOCH Z KAMENIVA NESTMEL, ODVOZ DO 20KM</t>
  </si>
  <si>
    <t>Demolice chodníku - podkladní ŠD v tl. 100mm: 10,0*0,1=1,000 [A] 
Demolice vozovky (asf. povrch) - podkladní ŠD v tl. 200mm: 445,0*0,2=89,000 [B] 
Ostatní (práce pro SO 401) 
Odstranění podkladu dlažby v trase kabelového vedení VO v ploše mimo obvod stavby tl. 200mm: 25,5*0,5*0,2=2,550 [C] 
Celkem: A+B+C=92,550 [D]</t>
  </si>
  <si>
    <t>113371</t>
  </si>
  <si>
    <t>ODSTRAN PODKLADU ZPEVNĚNÝCH PLOCH Z DLAŽEB KOSTEK, ODVOZ DO 1KM</t>
  </si>
  <si>
    <t>vč. odovzu a uložení v ploše zařízení staveniště (300m) 
Součástí položky je i výběr vhodného materiálu!</t>
  </si>
  <si>
    <t>Demolice vozovky (asf. povrch) - vybourání podkladních velkých kostek - předpoklad 1/2 materiálu vhodného pro zpětné použití: 445,0*0,16*1/2=35,600 [A]</t>
  </si>
  <si>
    <t>113378</t>
  </si>
  <si>
    <t>ODSTRAN PODKLADU ZPEVNĚNÝCH PLOCH Z DLAŽEB KOSTEK, ODVOZ DO 20KM</t>
  </si>
  <si>
    <t>Demolice vozovky (asf. povrch) - vybourání podkladních velkých kostek - předpoklad 1/2 materiálu nevhodného pro zpětné použití: 445,0*0,16*1/2=35,600 [A]</t>
  </si>
  <si>
    <t>11</t>
  </si>
  <si>
    <t>113531</t>
  </si>
  <si>
    <t>ODSTRANĚNÍ CHODNÍKOVÝCH KAMENNÝCH OBRUBNÍKŮ, ODVOZ DO 1KM</t>
  </si>
  <si>
    <t>M</t>
  </si>
  <si>
    <t>Vybourání silničního kamenného obrubníku (v místě rozhraní asfalt / dlažba) včetně demolice betonového lože: 14+2=16,000 [A]</t>
  </si>
  <si>
    <t>12</t>
  </si>
  <si>
    <t>113534</t>
  </si>
  <si>
    <t>ODSTRANĚNÍ CHODNÍKOVÝCH KAMENNÝCH OBRUBNÍKŮ, ODVOZ DO 5KM</t>
  </si>
  <si>
    <t>vč. očištění a odvozu na sklad objednatele do 5km - dle pokynu TDI. příp. vč. odvozu a uložení na recyklační středisko / trvalou skládku dle dispozic zhotovitele, vč. poplatku (malé množství).</t>
  </si>
  <si>
    <t>Vybourání silničního kamenného obrubníku (v bráně) včetně demolice betonového lože: 6=6,000 [A]</t>
  </si>
  <si>
    <t>13</t>
  </si>
  <si>
    <t>122738</t>
  </si>
  <si>
    <t>ODKOPÁVKY A PROKOPÁVKY OBECNÉ TŘ. I, ODVOZ DO 20KM</t>
  </si>
  <si>
    <t>vč. odvozu na recyklační středisko / trvalou skládku dle dispozic zhotovitele, vzdálenost uvedena orientačně</t>
  </si>
  <si>
    <t>Výkopy tř I. vč. rýhy pro podélnou drenáž: 90,0=90,000 [A]</t>
  </si>
  <si>
    <t>14</t>
  </si>
  <si>
    <t>123738</t>
  </si>
  <si>
    <t>ODKOP PRO SPOD STAVBU SILNIC A ŽELEZNIC TŘ. I, ODVOZ DO 20KM</t>
  </si>
  <si>
    <t>vč. odvozu na recyklační středisko / trvalou skládku dle dispozic zhotovitele, vzdálenost uvedena orientačně 
POZN.: Položka bude čerpána po odsouhlasení objednatelem, na základě výsledků zatěžovacích zkoušek, v rozsahu dle pokynů geotechnického dozoru a se souhlasem TDI !</t>
  </si>
  <si>
    <t>Sanace AZ - výkop pro výměnu materiálu v tl. 300mm: 433,0*0,3=129,900 [A]</t>
  </si>
  <si>
    <t>15</t>
  </si>
  <si>
    <t>17120</t>
  </si>
  <si>
    <t>ULOŽENÍ SYPANINY DO NÁSYPŮ A NA SKLÁDKY BEZ ZHUTNĚNÍ</t>
  </si>
  <si>
    <t>dle pol. 122738: 90,0=90,000 [A] 
dle pol. 123738: 129,9=129,900 [B] 
Celkem: A+B=219,900 [C]</t>
  </si>
  <si>
    <t>16</t>
  </si>
  <si>
    <t>17180</t>
  </si>
  <si>
    <t>ULOŽENÍ SYPANINY DO NÁSYPŮ Z NAKUPOVANÝCH MATERIÁLŮ</t>
  </si>
  <si>
    <t>ŠD 0/125 
POZN.: Položka bude čerpána po odsouhlasení objednatelem, na základě výsledků zatěžovacích zkoušek, v rozsahu dle pokynů geotechnického dozoru a se souhlasem TDI !</t>
  </si>
  <si>
    <t>Sanace AZ - výměna materiálu v tl. 300mm: 433,0*0,3=129,900 [A]</t>
  </si>
  <si>
    <t>17</t>
  </si>
  <si>
    <t>18110</t>
  </si>
  <si>
    <t>ÚPRAVA PLÁNĚ SE ZHUTNĚNÍM V HORNINĚ TŘ. I</t>
  </si>
  <si>
    <t>M2</t>
  </si>
  <si>
    <t>Úprava pláně zhutněná Edef,2=30 MPa (dle pol. 56334): 221,55=221,550 [A]</t>
  </si>
  <si>
    <t>18</t>
  </si>
  <si>
    <t>Úprava pláně zhutněná Edef,2=45 MPa (dle pol. 56335): 323,4=323,400 [A]</t>
  </si>
  <si>
    <t>Základy</t>
  </si>
  <si>
    <t>19</t>
  </si>
  <si>
    <t>21262</t>
  </si>
  <si>
    <t>TRATIVODY KOMPLET Z TRUB Z PLAST HMOT DN DO 100MM</t>
  </si>
  <si>
    <t>kompletní provedení, výkop vykázán v rámci pol. 122738.</t>
  </si>
  <si>
    <t>Podélná drenáž včetně navrávek do uličních vpustí nebo šachty: 102,5=102,500 [A]</t>
  </si>
  <si>
    <t>Komunikace</t>
  </si>
  <si>
    <t>20</t>
  </si>
  <si>
    <t>56313</t>
  </si>
  <si>
    <t>VOZOVKOVÉ VRSTVY Z MECHANICKY ZPEVNĚNÉHO KAMENIVA TL. DO 150MM</t>
  </si>
  <si>
    <t>MZK ; tl. 150mm</t>
  </si>
  <si>
    <t>Chodník: 133,0+22,5+55,5=211,000 [A]</t>
  </si>
  <si>
    <t>21</t>
  </si>
  <si>
    <t>56314</t>
  </si>
  <si>
    <t>VOZOVKOVÉ VRSTVY Z MECHANICKY ZPEVNĚNÉHO KAMENIVA TL. DO 200MM</t>
  </si>
  <si>
    <t>MZK ; tl. 200mm</t>
  </si>
  <si>
    <t>Nová vozovka + Zpomalovací práh: 287,0+7,0=294,000 [A]</t>
  </si>
  <si>
    <t>22</t>
  </si>
  <si>
    <t>56334</t>
  </si>
  <si>
    <t>VOZOVKOVÉ VRSTVY ZE ŠTĚRKODRTI TL. DO 200MM</t>
  </si>
  <si>
    <t>ŠD fr. 0/63 ; tl. (min.) 150mm 
Výměra vč. rozšíření podkladních vrstev pod obruby, rezervy na vyrovnání spádu komunikace a na příp. nerovnost podkladu celkem 5%.</t>
  </si>
  <si>
    <t>Chodník: (133,0+22,5+55,5)*1,05=221,550 [A]</t>
  </si>
  <si>
    <t>23</t>
  </si>
  <si>
    <t>56335</t>
  </si>
  <si>
    <t>VOZOVKOVÉ VRSTVY ZE ŠTĚRKODRTI TL. DO 250MM</t>
  </si>
  <si>
    <t>ŠD fr. 0/63 ; tl. (min.) 200mm 
Výměra vč. rozšíření podkladních vrstev pod obruby, rezervy na vyrovnání spádu komunikace a na příp. nerovnost podkladu celkem 10%.</t>
  </si>
  <si>
    <t>Nová vozovka + Zpomalovací práh: (287,0+7,0)*1,1=323,400 [A] 
Ostatní (práce pro SO 401) 
Doplnění podkladu dlažby v trase kabelového vedení VO v ploše mimo obvod stavby: 25,5*0,5=12,750 [B] 
Celkem: A+B=336,150 [C]</t>
  </si>
  <si>
    <t>24</t>
  </si>
  <si>
    <t>58211</t>
  </si>
  <si>
    <t>DLÁŽDĚNÉ KRYTY Z VELKÝCH KOSTEK DO LOŽE Z KAMENIVA</t>
  </si>
  <si>
    <t>DL 150/170 mm, lože z drtě fr. 4/8 mm tl. 40mm</t>
  </si>
  <si>
    <t>Nová vozovka + Zpomalovací práh (Dlažba kamenná velká): 287,0+7,0=294,000 [A] 
Odpočet kostek z výzisku stavby (předláždění): -(445*1/2+39,0)=- 261,500 [B] 
Celkem: A+B=32,500 [C]</t>
  </si>
  <si>
    <t>25</t>
  </si>
  <si>
    <t>582311</t>
  </si>
  <si>
    <t>DLÁŽDĚNÉ KRYTY Z MOZAIK KOSTEK JEDNOBAREVNÝCH DO LOŽE Z KAMENIVA</t>
  </si>
  <si>
    <t>materiál i skladba dle navazujícího úseku chodníku 
DL 40/60 mm, lože z drtě fr. 4/8 mm tl. 40mm</t>
  </si>
  <si>
    <t>Chodník - mozaika: 133,0=133,000 [A]</t>
  </si>
  <si>
    <t>26</t>
  </si>
  <si>
    <t>58241</t>
  </si>
  <si>
    <t>DLÁŽDĚNÉ KRYTY Z KAMEN DESEK DO LOŽE Z KAMENIVA</t>
  </si>
  <si>
    <t>Kamenné desky 250/500/80 mm, lože z drtě fr. 4/8 mm tl. 40mm</t>
  </si>
  <si>
    <t>Chodník - přídlažba: 55,5=55,500 [A]</t>
  </si>
  <si>
    <t>27</t>
  </si>
  <si>
    <t>58271</t>
  </si>
  <si>
    <t>DLÁŽDĚNÉ KRYTY Z DESEK Z KONGLOMER KAMENE DO LOŽE Z KAMENIVA</t>
  </si>
  <si>
    <t>materiál i skladba dle navazujícího úseku chodníku 
DL plymerbeton 200/200//60mm, lože z drtě fr. 4/8 mm tl. 40mm</t>
  </si>
  <si>
    <t>Chodník - pás pro nevidomé: 22,5=22,500 [A]</t>
  </si>
  <si>
    <t>28</t>
  </si>
  <si>
    <t>587201</t>
  </si>
  <si>
    <t>PŘEDLÁŽDĚNÍ KRYTU Z VELKÝCH KOSTEK</t>
  </si>
  <si>
    <t>Položka zahrnuje očištění kostek na ploše ZS vč. likvidace lože, naložení a dovoz zpět na stavbu, uložení do nové polohy s novým ložem. 
Vybourání s odvozem vykázáno zvlášť.</t>
  </si>
  <si>
    <t>Uložení předpokládaného množství kostek z výzisku stavby - 
- kostky pod asfaltovým krytem: 445,0*1/2=222,500 [A] 
- kostky dl. povrch: 39,0=39,000 [B] 
- kamenné odseky: 3,0=3,000 [C] 
Celkem: A+B+C=264,500 [D]</t>
  </si>
  <si>
    <t>29</t>
  </si>
  <si>
    <t>587203</t>
  </si>
  <si>
    <t>PŘEDLÁŽDĚNÍ KRYTU Z MOZAIKOVÝCH KOSTEK</t>
  </si>
  <si>
    <t>kompletní provedení, vč. očištění</t>
  </si>
  <si>
    <t>Ostatní (práce pro SO 401) 
Rozebrání a zpětná montáž stávající dlažby v trase kabelového vedení VO v ploše mimo obvod stavby: 25,5*0,5=12,750 [A]</t>
  </si>
  <si>
    <t>Potrubí</t>
  </si>
  <si>
    <t>30</t>
  </si>
  <si>
    <t>87433.R</t>
  </si>
  <si>
    <t>PŘÍPOJKA Z POTRUBÍ Z TRUB PLASTOVÝCH ODPADNÍCH DN DO 150MM</t>
  </si>
  <si>
    <t>Kompletní provedení vč. výkopu rýhy, dodávky a ukládky potrubí vč. všech tvarovek, napojení, lože, obsypu a zpětného zásypu rýhy se zhutněním</t>
  </si>
  <si>
    <t>Přípojka PVC SN12 DN 150 včetně navrtávky do šachty nebo vpusti: 21,0=21,000 [A]</t>
  </si>
  <si>
    <t>31</t>
  </si>
  <si>
    <t>89712</t>
  </si>
  <si>
    <t>VPUSŤ KANALIZAČNÍ ULIČNÍ KOMPLETNÍ Z BETONOVÝCH DÍLCŮ</t>
  </si>
  <si>
    <t>KUS</t>
  </si>
  <si>
    <t>Mříž D400 + lapač nečistot + střední část + zápachová uzávěrka + kaliště - kompletní provedení</t>
  </si>
  <si>
    <t>Nové UV: 4=4,000 [A]</t>
  </si>
  <si>
    <t>32</t>
  </si>
  <si>
    <t>89732</t>
  </si>
  <si>
    <t>VPUSŤ DVORNÍ Z BETON DÍLCŮ</t>
  </si>
  <si>
    <t>kompletní provedení</t>
  </si>
  <si>
    <t>Nová dvorní UV: 2=2,000 [A]</t>
  </si>
  <si>
    <t>Ostatní konstrukce a práce</t>
  </si>
  <si>
    <t>33</t>
  </si>
  <si>
    <t>914132</t>
  </si>
  <si>
    <t>DOPRAVNÍ ZNAČKY ZÁKLADNÍ VELIKOSTI OCELOVÉ FÓLIE TŘ 2 - MONTÁŽ S PŘEMÍSTĚNÍM</t>
  </si>
  <si>
    <t>vč. vyzvednutí a dopravy ze skladu 
POZN.: Přesné umístění bude upřesněno po komunikaci s NPÚ v průběhu výstavby.</t>
  </si>
  <si>
    <t>Zpětná montáž SDZ 
4 7b + B 20a - 20: 2=2,000 [A] 
B 16 + B 15: 2*2=4,000 [B] 
B1 +  E13: 2=2,000 [C] 
A 7b + B 20a - 20: 2=2,000 [D] 
Celkem: A+B+C+D=10,000 [E]</t>
  </si>
  <si>
    <t>34</t>
  </si>
  <si>
    <t>914133</t>
  </si>
  <si>
    <t>DOPRAVNÍ ZNAČKY ZÁKLADNÍ VELIKOSTI OCELOVÉ FÓLIE TŘ 2 - DEMONTÁŽ</t>
  </si>
  <si>
    <t>s očištěním a uskladněním</t>
  </si>
  <si>
    <t>Dočasné odstranění SDZ 
4 7b + B 20a - 20: 2=2,000 [A] 
B 16 + B 15: 2*2=4,000 [B] 
B1 +  E13: 2=2,000 [C] 
A 7b + B 20a - 20: 2=2,000 [D] 
Celkem: A+B+C+D=10,000 [E]</t>
  </si>
  <si>
    <t>35</t>
  </si>
  <si>
    <t>914432</t>
  </si>
  <si>
    <t>DOPRAVNÍ ZNAČKY 100X150CM OCELOVÉ FÓLIE TŘ 2 - MONTÁŽ S PŘEMÍSTĚNÍM</t>
  </si>
  <si>
    <t>Zpětná montáž SDZ 
IP25b: 1=1,000 [A]</t>
  </si>
  <si>
    <t>36</t>
  </si>
  <si>
    <t>914433</t>
  </si>
  <si>
    <t>DOPRAVNÍ ZNAČKY 100X150CM OCELOVÉ FÓLIE TŘ 2 - DEMONTÁŽ</t>
  </si>
  <si>
    <t>ze slopu VO 
s očištěním a uskladněním</t>
  </si>
  <si>
    <t>Dočasné odstranění SDZ 
IP25b: 1=1,000 [A]</t>
  </si>
  <si>
    <t>37</t>
  </si>
  <si>
    <t>914921</t>
  </si>
  <si>
    <t>SLOUPKY A STOJKY DOPRAVNÍCH ZNAČEK Z OCEL TRUBEK DO PATKY - DODÁVKA A MONTÁŽ</t>
  </si>
  <si>
    <t>POZN.: Přesné umístění bude upřesněno po komunikaci s NPÚ v průběhu výstavby.</t>
  </si>
  <si>
    <t>Zpětná montáž SDZ (předp. na nové sloupky) 
IP25b: 2=2,000 [A]</t>
  </si>
  <si>
    <t>38</t>
  </si>
  <si>
    <t>914922</t>
  </si>
  <si>
    <t>SLOUPKY A STOJKY DZ Z OCEL TRUBEK DO PATKY MONTÁŽ S PŘESUNEM</t>
  </si>
  <si>
    <t>Zpětná montáž SDZ - sloupky 
4 7b + B 20a - 20: 1=1,000 [A] 
B 16 + B 15: 2=2,000 [B] 
B1 +  E13: 1=1,000 [C] 
A 7b + B 20a - 20: 1=1,000 [D] 
Celkem: A+B+C+D=5,000 [E]</t>
  </si>
  <si>
    <t>39</t>
  </si>
  <si>
    <t>914923</t>
  </si>
  <si>
    <t>SLOUPKY A STOJKY DZ Z OCEL TRUBEK DO PATKY DEMONTÁŽ</t>
  </si>
  <si>
    <t>Dočasné odstranění SDZ - sloupky 
4 7b + B 20a - 20: 1=1,000 [A] 
B 16 + B 15: 2=2,000 [B] 
B1 +  E13: 1=1,000 [C] 
A 7b + B 20a - 20: 1=1,000 [D] 
Celkem: A+B+C+D=5,000 [E]</t>
  </si>
  <si>
    <t>40</t>
  </si>
  <si>
    <t>91691.R</t>
  </si>
  <si>
    <t>ZVÝRAZŇUJÍCÍ SLOUPKY KOVOVÉ - VÝMĚNA</t>
  </si>
  <si>
    <t>vč. očištění původních sloupků a předání investorovi</t>
  </si>
  <si>
    <t>Výměna ocelových sloupků za litěné - kompletní vč. ukotvení: 11=11,000 [A]</t>
  </si>
  <si>
    <t>41</t>
  </si>
  <si>
    <t>917426</t>
  </si>
  <si>
    <t>CHODNÍKOVÉ OBRUBY Z KAMENNÝCH OBRUBNÍKŮ ŠÍŘ 250MM</t>
  </si>
  <si>
    <t>do betonového lože s opěrou C 16/20 n XF4 v množství 0,05m3/bm</t>
  </si>
  <si>
    <t>Nové obruby 250/200/1000mm (vozovka + zpomalovací práh): 97,0+26,0=123,000 [A] 
Odpočet obrub z výzisku stavby (výšková úprava): -16,0=-16,000 [B] 
Celkem: A+B=107,000 [C]</t>
  </si>
  <si>
    <t>42</t>
  </si>
  <si>
    <t>91743</t>
  </si>
  <si>
    <t>CHODNÍKOVÉ OBRUBY Z KAMENNÝCH KRAJNÍKŮ</t>
  </si>
  <si>
    <t>do betonového lože s opěrou C 16/20 n XF4</t>
  </si>
  <si>
    <t>Kamenný krajník před sklepní okénko 120/160-200 mm: 3,0=3,000 [A]</t>
  </si>
  <si>
    <t>43</t>
  </si>
  <si>
    <t>91782</t>
  </si>
  <si>
    <t>VÝŠKOVÁ ÚPRAVA OBRUBNÍKŮ KAMENNÝCH</t>
  </si>
  <si>
    <t>Položka zahrnuje očištění obrub na ploše ZS vč. likvidace lože, naložení a dovoz zpět na stavbu, uložení do nové polohy s novým ložem a opěrou z bet. C 16/20 n XF4 v množství 0,05m3/bm, 
Vybourání s odvozem vykázáno zvlášť.</t>
  </si>
  <si>
    <t>Zpětné osazení silničního kamenného obrubníku: 14+2=16,000 [A]</t>
  </si>
  <si>
    <t>44</t>
  </si>
  <si>
    <t>93753</t>
  </si>
  <si>
    <t>MOBILIÁŘ - KOVOVÉ KOŠE NA ODPADKY</t>
  </si>
  <si>
    <t>odstranění a opětovné osazení odpadkového koše - kompletní vč. základu</t>
  </si>
  <si>
    <t>SO 401</t>
  </si>
  <si>
    <t>Veřejné osvětlení</t>
  </si>
  <si>
    <t>Provedení SO 401 dle přiložené dokumentace a soupisu prací 
Ocenění dle přílohy "příloha SO 401 _ SP.xls" 
- položky přiloženého soupisu k nacenění označeny žlutě 
- celková cena k doplnění do rozpočtu označena zeleně - pole z listu "rekapitulace" celkem cena bez DPH - pole D/19 
Položka bude čerpána 1x měsíčně dle dílčí fakturace SO.</t>
  </si>
  <si>
    <t>VON</t>
  </si>
  <si>
    <t>Vedlejší a ostatní náklady</t>
  </si>
  <si>
    <t>02520</t>
  </si>
  <si>
    <t>ZKOUŠENÍ MATERIÁLŮ NEZÁVISLOU ZKUŠEBNOU</t>
  </si>
  <si>
    <t>Zkoušení asfaltových vrstev (PAU)</t>
  </si>
  <si>
    <t>02620</t>
  </si>
  <si>
    <t>ZKOUŠENÍ KONSTRUKCÍ A PRACÍ NEZÁVISLOU ZKUŠEBNOU</t>
  </si>
  <si>
    <t>Zkoušky pláně / parapláně</t>
  </si>
  <si>
    <t>02710</t>
  </si>
  <si>
    <t>POMOC PRÁCE ZŘÍZ NEBO ZAJIŠŤ OBJÍŽĎKY A PŘÍSTUP CESTY</t>
  </si>
  <si>
    <t>předpoklad realizace 12 týdnů, skutečnost dle harmonogramu / nabídky zhotovitele 
položka zahrnuje 
- příp. aktualizaci návrhu DIO, projednání s DO, zajištění DIR 
- osazení DZ vč. příslušenství dle TP66, jeho pravidelná údržba vč. příp. dílčích posunů, výměna poškozených DZ / příslušenství a následná demontáž a odklizení DZ vč. příslušenství po ukončení platnosti 
- příp. řízení provozu proškolenými pracovníky 
- dočasné zakrytí nebo úpravu stávajícího DZ v rozporu s DIO</t>
  </si>
  <si>
    <t>02910</t>
  </si>
  <si>
    <t>OSTATNÍ POŽADAVKY - ZEMĚMĚŘIČSKÁ MĚŘENÍ</t>
  </si>
  <si>
    <t>zaměření skutečného provedení stavby</t>
  </si>
  <si>
    <t>02940</t>
  </si>
  <si>
    <t>OSTATNÍ POŽADAVKY - VYPRACOVÁNÍ DOKUMENTACE</t>
  </si>
  <si>
    <t>Pasporizace dotčených okolních konstrukcí (zdivo historických budov, brány) - před a po realizace stavby, vč. vyhodnocení</t>
  </si>
  <si>
    <t>02943</t>
  </si>
  <si>
    <t>OSTATNÍ POŽADAVKY - VYPRACOVÁNÍ RDS</t>
  </si>
  <si>
    <t>02944</t>
  </si>
  <si>
    <t>OSTAT POŽADAVKY - DOKUMENTACE SKUTEČ PROVEDENÍ V DIGIT FORMĚ</t>
  </si>
  <si>
    <t>vč. příp. tištěné formy, dle požadavku objednatele / dle SOD</t>
  </si>
  <si>
    <t>02945</t>
  </si>
  <si>
    <t>OSTAT POŽADAVKY - GEOMETRICKÝ PLÁN</t>
  </si>
  <si>
    <t>geometrický plán pro výkup pozemků</t>
  </si>
  <si>
    <t>02960</t>
  </si>
  <si>
    <t>OSTATNÍ POŽADAVKY - ODBORNÝ DOZOR</t>
  </si>
  <si>
    <t>zajištění dozoru geotechnika stavby</t>
  </si>
  <si>
    <t>zajištění dozoru pracovníků památkové péče, příp. archeoligie</t>
  </si>
  <si>
    <t>18090</t>
  </si>
  <si>
    <t>VŠEOBECNÉ ÚPRAVY OSTATNÍCH PLOCH</t>
  </si>
  <si>
    <t>vyklizení a úklid po ukončení stavby - celková plocha staveniště</t>
  </si>
  <si>
    <t>94490</t>
  </si>
  <si>
    <t>OCHRANNÁ KONSTRUKCE</t>
  </si>
  <si>
    <t>Ochránění dotčených okolních konstrukcí (zdivo historických budov, brány) - odborný odhad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</si>
</sst>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101'!I3</f>
      </c>
      <c s="21">
        <f>'SO 101'!O2</f>
      </c>
      <c s="21">
        <f>C10+D10</f>
      </c>
    </row>
    <row r="11" spans="1:5" ht="12.75" customHeight="1">
      <c r="A11" s="20" t="s">
        <v>258</v>
      </c>
      <c s="20" t="s">
        <v>259</v>
      </c>
      <c s="21">
        <f>'SO 401'!I3</f>
      </c>
      <c s="21">
        <f>'SO 401'!O2</f>
      </c>
      <c s="21">
        <f>C11+D11</f>
      </c>
    </row>
    <row r="12" spans="1:5" ht="12.75" customHeight="1">
      <c r="A12" s="20" t="s">
        <v>261</v>
      </c>
      <c s="20" t="s">
        <v>262</v>
      </c>
      <c s="21">
        <f>VON!I3</f>
      </c>
      <c s="21">
        <f>VON!O2</f>
      </c>
      <c s="21">
        <f>C12+D12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0+O8+O21+O64+O68+O99+O109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3">
        <f>0+I8+I21+I64+I68+I99+I109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2.5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51</v>
      </c>
    </row>
    <row r="11" spans="1:5" ht="12.75">
      <c r="A11" s="39" t="s">
        <v>52</v>
      </c>
      <c r="E11" s="38" t="s">
        <v>53</v>
      </c>
    </row>
    <row r="12" spans="1:16" ht="12.75">
      <c r="A12" s="25" t="s">
        <v>45</v>
      </c>
      <c s="29" t="s">
        <v>23</v>
      </c>
      <c s="29" t="s">
        <v>46</v>
      </c>
      <c s="25" t="s">
        <v>54</v>
      </c>
      <c s="30" t="s">
        <v>48</v>
      </c>
      <c s="31" t="s">
        <v>49</v>
      </c>
      <c s="32">
        <v>153.525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55</v>
      </c>
    </row>
    <row r="14" spans="1:5" ht="12.75">
      <c r="A14" s="39" t="s">
        <v>52</v>
      </c>
      <c r="E14" s="38" t="s">
        <v>56</v>
      </c>
    </row>
    <row r="15" spans="1:16" ht="12.75">
      <c r="A15" s="25" t="s">
        <v>45</v>
      </c>
      <c s="29" t="s">
        <v>22</v>
      </c>
      <c s="29" t="s">
        <v>46</v>
      </c>
      <c s="25" t="s">
        <v>57</v>
      </c>
      <c s="30" t="s">
        <v>48</v>
      </c>
      <c s="31" t="s">
        <v>49</v>
      </c>
      <c s="32">
        <v>682.735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58</v>
      </c>
    </row>
    <row r="17" spans="1:5" ht="63.75">
      <c r="A17" s="39" t="s">
        <v>52</v>
      </c>
      <c r="E17" s="38" t="s">
        <v>59</v>
      </c>
    </row>
    <row r="18" spans="1:16" ht="12.75">
      <c r="A18" s="25" t="s">
        <v>45</v>
      </c>
      <c s="29" t="s">
        <v>33</v>
      </c>
      <c s="29" t="s">
        <v>60</v>
      </c>
      <c s="25" t="s">
        <v>61</v>
      </c>
      <c s="30" t="s">
        <v>62</v>
      </c>
      <c s="31" t="s">
        <v>63</v>
      </c>
      <c s="32">
        <v>1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51">
      <c r="A19" s="35" t="s">
        <v>50</v>
      </c>
      <c r="E19" s="36" t="s">
        <v>64</v>
      </c>
    </row>
    <row r="20" spans="1:5" ht="12.75">
      <c r="A20" s="37" t="s">
        <v>52</v>
      </c>
      <c r="E20" s="38" t="s">
        <v>61</v>
      </c>
    </row>
    <row r="21" spans="1:18" ht="12.75" customHeight="1">
      <c r="A21" s="6" t="s">
        <v>43</v>
      </c>
      <c s="6"/>
      <c s="41" t="s">
        <v>29</v>
      </c>
      <c s="6"/>
      <c s="27" t="s">
        <v>65</v>
      </c>
      <c s="6"/>
      <c s="6"/>
      <c s="6"/>
      <c s="42">
        <f>0+Q21</f>
      </c>
      <c r="O21">
        <f>0+R21</f>
      </c>
      <c r="Q21">
        <f>0+I22+I25+I28+I31+I34+I37+I40+I43+I46+I49+I52+I55+I58+I61</f>
      </c>
      <c>
        <f>0+O22+O25+O28+O31+O34+O37+O40+O43+O46+O49+O52+O55+O58+O61</f>
      </c>
    </row>
    <row r="22" spans="1:16" ht="25.5">
      <c r="A22" s="25" t="s">
        <v>45</v>
      </c>
      <c s="29" t="s">
        <v>35</v>
      </c>
      <c s="29" t="s">
        <v>66</v>
      </c>
      <c s="25" t="s">
        <v>61</v>
      </c>
      <c s="30" t="s">
        <v>67</v>
      </c>
      <c s="31" t="s">
        <v>68</v>
      </c>
      <c s="32">
        <v>66.75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51">
      <c r="A23" s="35" t="s">
        <v>50</v>
      </c>
      <c r="E23" s="36" t="s">
        <v>69</v>
      </c>
    </row>
    <row r="24" spans="1:5" ht="25.5">
      <c r="A24" s="39" t="s">
        <v>52</v>
      </c>
      <c r="E24" s="38" t="s">
        <v>70</v>
      </c>
    </row>
    <row r="25" spans="1:16" ht="12.75">
      <c r="A25" s="25" t="s">
        <v>45</v>
      </c>
      <c s="29" t="s">
        <v>37</v>
      </c>
      <c s="29" t="s">
        <v>71</v>
      </c>
      <c s="25" t="s">
        <v>61</v>
      </c>
      <c s="30" t="s">
        <v>72</v>
      </c>
      <c s="31" t="s">
        <v>68</v>
      </c>
      <c s="32">
        <v>1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25.5">
      <c r="A26" s="35" t="s">
        <v>50</v>
      </c>
      <c r="E26" s="36" t="s">
        <v>73</v>
      </c>
    </row>
    <row r="27" spans="1:5" ht="12.75">
      <c r="A27" s="39" t="s">
        <v>52</v>
      </c>
      <c r="E27" s="38" t="s">
        <v>74</v>
      </c>
    </row>
    <row r="28" spans="1:16" ht="12.75">
      <c r="A28" s="25" t="s">
        <v>45</v>
      </c>
      <c s="29" t="s">
        <v>75</v>
      </c>
      <c s="29" t="s">
        <v>76</v>
      </c>
      <c s="25" t="s">
        <v>61</v>
      </c>
      <c s="30" t="s">
        <v>77</v>
      </c>
      <c s="31" t="s">
        <v>68</v>
      </c>
      <c s="32">
        <v>6.54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12.75">
      <c r="A29" s="35" t="s">
        <v>50</v>
      </c>
      <c r="E29" s="36" t="s">
        <v>78</v>
      </c>
    </row>
    <row r="30" spans="1:5" ht="63.75">
      <c r="A30" s="39" t="s">
        <v>52</v>
      </c>
      <c r="E30" s="38" t="s">
        <v>79</v>
      </c>
    </row>
    <row r="31" spans="1:16" ht="25.5">
      <c r="A31" s="25" t="s">
        <v>45</v>
      </c>
      <c s="29" t="s">
        <v>80</v>
      </c>
      <c s="29" t="s">
        <v>81</v>
      </c>
      <c s="25" t="s">
        <v>61</v>
      </c>
      <c s="30" t="s">
        <v>82</v>
      </c>
      <c s="31" t="s">
        <v>68</v>
      </c>
      <c s="32">
        <v>92.55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25.5">
      <c r="A32" s="35" t="s">
        <v>50</v>
      </c>
      <c r="E32" s="36" t="s">
        <v>73</v>
      </c>
    </row>
    <row r="33" spans="1:5" ht="76.5">
      <c r="A33" s="39" t="s">
        <v>52</v>
      </c>
      <c r="E33" s="38" t="s">
        <v>83</v>
      </c>
    </row>
    <row r="34" spans="1:16" ht="25.5">
      <c r="A34" s="25" t="s">
        <v>45</v>
      </c>
      <c s="29" t="s">
        <v>40</v>
      </c>
      <c s="29" t="s">
        <v>84</v>
      </c>
      <c s="25" t="s">
        <v>61</v>
      </c>
      <c s="30" t="s">
        <v>85</v>
      </c>
      <c s="31" t="s">
        <v>68</v>
      </c>
      <c s="32">
        <v>35.6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50</v>
      </c>
      <c r="E35" s="36" t="s">
        <v>86</v>
      </c>
    </row>
    <row r="36" spans="1:5" ht="25.5">
      <c r="A36" s="39" t="s">
        <v>52</v>
      </c>
      <c r="E36" s="38" t="s">
        <v>87</v>
      </c>
    </row>
    <row r="37" spans="1:16" ht="25.5">
      <c r="A37" s="25" t="s">
        <v>45</v>
      </c>
      <c s="29" t="s">
        <v>42</v>
      </c>
      <c s="29" t="s">
        <v>88</v>
      </c>
      <c s="25" t="s">
        <v>61</v>
      </c>
      <c s="30" t="s">
        <v>89</v>
      </c>
      <c s="31" t="s">
        <v>68</v>
      </c>
      <c s="32">
        <v>35.6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25.5">
      <c r="A38" s="35" t="s">
        <v>50</v>
      </c>
      <c r="E38" s="36" t="s">
        <v>73</v>
      </c>
    </row>
    <row r="39" spans="1:5" ht="25.5">
      <c r="A39" s="39" t="s">
        <v>52</v>
      </c>
      <c r="E39" s="38" t="s">
        <v>90</v>
      </c>
    </row>
    <row r="40" spans="1:16" ht="12.75">
      <c r="A40" s="25" t="s">
        <v>45</v>
      </c>
      <c s="29" t="s">
        <v>91</v>
      </c>
      <c s="29" t="s">
        <v>92</v>
      </c>
      <c s="25" t="s">
        <v>61</v>
      </c>
      <c s="30" t="s">
        <v>93</v>
      </c>
      <c s="31" t="s">
        <v>94</v>
      </c>
      <c s="32">
        <v>16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12.75">
      <c r="A41" s="35" t="s">
        <v>50</v>
      </c>
      <c r="E41" s="36" t="s">
        <v>78</v>
      </c>
    </row>
    <row r="42" spans="1:5" ht="25.5">
      <c r="A42" s="39" t="s">
        <v>52</v>
      </c>
      <c r="E42" s="38" t="s">
        <v>95</v>
      </c>
    </row>
    <row r="43" spans="1:16" ht="12.75">
      <c r="A43" s="25" t="s">
        <v>45</v>
      </c>
      <c s="29" t="s">
        <v>96</v>
      </c>
      <c s="29" t="s">
        <v>97</v>
      </c>
      <c s="25" t="s">
        <v>61</v>
      </c>
      <c s="30" t="s">
        <v>98</v>
      </c>
      <c s="31" t="s">
        <v>94</v>
      </c>
      <c s="32">
        <v>6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38.25">
      <c r="A44" s="35" t="s">
        <v>50</v>
      </c>
      <c r="E44" s="36" t="s">
        <v>99</v>
      </c>
    </row>
    <row r="45" spans="1:5" ht="25.5">
      <c r="A45" s="39" t="s">
        <v>52</v>
      </c>
      <c r="E45" s="38" t="s">
        <v>100</v>
      </c>
    </row>
    <row r="46" spans="1:16" ht="12.75">
      <c r="A46" s="25" t="s">
        <v>45</v>
      </c>
      <c s="29" t="s">
        <v>101</v>
      </c>
      <c s="29" t="s">
        <v>102</v>
      </c>
      <c s="25" t="s">
        <v>61</v>
      </c>
      <c s="30" t="s">
        <v>103</v>
      </c>
      <c s="31" t="s">
        <v>68</v>
      </c>
      <c s="32">
        <v>90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25.5">
      <c r="A47" s="35" t="s">
        <v>50</v>
      </c>
      <c r="E47" s="36" t="s">
        <v>104</v>
      </c>
    </row>
    <row r="48" spans="1:5" ht="12.75">
      <c r="A48" s="39" t="s">
        <v>52</v>
      </c>
      <c r="E48" s="38" t="s">
        <v>105</v>
      </c>
    </row>
    <row r="49" spans="1:16" ht="12.75">
      <c r="A49" s="25" t="s">
        <v>45</v>
      </c>
      <c s="29" t="s">
        <v>106</v>
      </c>
      <c s="29" t="s">
        <v>107</v>
      </c>
      <c s="25" t="s">
        <v>61</v>
      </c>
      <c s="30" t="s">
        <v>108</v>
      </c>
      <c s="31" t="s">
        <v>68</v>
      </c>
      <c s="32">
        <v>129.9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63.75">
      <c r="A50" s="35" t="s">
        <v>50</v>
      </c>
      <c r="E50" s="36" t="s">
        <v>109</v>
      </c>
    </row>
    <row r="51" spans="1:5" ht="12.75">
      <c r="A51" s="39" t="s">
        <v>52</v>
      </c>
      <c r="E51" s="38" t="s">
        <v>110</v>
      </c>
    </row>
    <row r="52" spans="1:16" ht="12.75">
      <c r="A52" s="25" t="s">
        <v>45</v>
      </c>
      <c s="29" t="s">
        <v>111</v>
      </c>
      <c s="29" t="s">
        <v>112</v>
      </c>
      <c s="25" t="s">
        <v>61</v>
      </c>
      <c s="30" t="s">
        <v>113</v>
      </c>
      <c s="31" t="s">
        <v>68</v>
      </c>
      <c s="32">
        <v>219.9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12.75">
      <c r="A53" s="35" t="s">
        <v>50</v>
      </c>
      <c r="E53" s="36" t="s">
        <v>61</v>
      </c>
    </row>
    <row r="54" spans="1:5" ht="38.25">
      <c r="A54" s="39" t="s">
        <v>52</v>
      </c>
      <c r="E54" s="38" t="s">
        <v>114</v>
      </c>
    </row>
    <row r="55" spans="1:16" ht="12.75">
      <c r="A55" s="25" t="s">
        <v>45</v>
      </c>
      <c s="29" t="s">
        <v>115</v>
      </c>
      <c s="29" t="s">
        <v>116</v>
      </c>
      <c s="25" t="s">
        <v>61</v>
      </c>
      <c s="30" t="s">
        <v>117</v>
      </c>
      <c s="31" t="s">
        <v>68</v>
      </c>
      <c s="32">
        <v>129.9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51">
      <c r="A56" s="35" t="s">
        <v>50</v>
      </c>
      <c r="E56" s="36" t="s">
        <v>118</v>
      </c>
    </row>
    <row r="57" spans="1:5" ht="12.75">
      <c r="A57" s="39" t="s">
        <v>52</v>
      </c>
      <c r="E57" s="38" t="s">
        <v>119</v>
      </c>
    </row>
    <row r="58" spans="1:16" ht="12.75">
      <c r="A58" s="25" t="s">
        <v>45</v>
      </c>
      <c s="29" t="s">
        <v>120</v>
      </c>
      <c s="29" t="s">
        <v>121</v>
      </c>
      <c s="25" t="s">
        <v>47</v>
      </c>
      <c s="30" t="s">
        <v>122</v>
      </c>
      <c s="31" t="s">
        <v>123</v>
      </c>
      <c s="32">
        <v>221.55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61</v>
      </c>
    </row>
    <row r="60" spans="1:5" ht="12.75">
      <c r="A60" s="39" t="s">
        <v>52</v>
      </c>
      <c r="E60" s="38" t="s">
        <v>124</v>
      </c>
    </row>
    <row r="61" spans="1:16" ht="12.75">
      <c r="A61" s="25" t="s">
        <v>45</v>
      </c>
      <c s="29" t="s">
        <v>125</v>
      </c>
      <c s="29" t="s">
        <v>121</v>
      </c>
      <c s="25" t="s">
        <v>54</v>
      </c>
      <c s="30" t="s">
        <v>122</v>
      </c>
      <c s="31" t="s">
        <v>123</v>
      </c>
      <c s="32">
        <v>323.4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12.75">
      <c r="A62" s="35" t="s">
        <v>50</v>
      </c>
      <c r="E62" s="36" t="s">
        <v>61</v>
      </c>
    </row>
    <row r="63" spans="1:5" ht="12.75">
      <c r="A63" s="37" t="s">
        <v>52</v>
      </c>
      <c r="E63" s="38" t="s">
        <v>126</v>
      </c>
    </row>
    <row r="64" spans="1:18" ht="12.75" customHeight="1">
      <c r="A64" s="6" t="s">
        <v>43</v>
      </c>
      <c s="6"/>
      <c s="41" t="s">
        <v>23</v>
      </c>
      <c s="6"/>
      <c s="27" t="s">
        <v>127</v>
      </c>
      <c s="6"/>
      <c s="6"/>
      <c s="6"/>
      <c s="42">
        <f>0+Q64</f>
      </c>
      <c r="O64">
        <f>0+R64</f>
      </c>
      <c r="Q64">
        <f>0+I65</f>
      </c>
      <c>
        <f>0+O65</f>
      </c>
    </row>
    <row r="65" spans="1:16" ht="12.75">
      <c r="A65" s="25" t="s">
        <v>45</v>
      </c>
      <c s="29" t="s">
        <v>128</v>
      </c>
      <c s="29" t="s">
        <v>129</v>
      </c>
      <c s="25" t="s">
        <v>61</v>
      </c>
      <c s="30" t="s">
        <v>130</v>
      </c>
      <c s="31" t="s">
        <v>94</v>
      </c>
      <c s="32">
        <v>102.5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12.75">
      <c r="A66" s="35" t="s">
        <v>50</v>
      </c>
      <c r="E66" s="36" t="s">
        <v>131</v>
      </c>
    </row>
    <row r="67" spans="1:5" ht="12.75">
      <c r="A67" s="37" t="s">
        <v>52</v>
      </c>
      <c r="E67" s="38" t="s">
        <v>132</v>
      </c>
    </row>
    <row r="68" spans="1:18" ht="12.75" customHeight="1">
      <c r="A68" s="6" t="s">
        <v>43</v>
      </c>
      <c s="6"/>
      <c s="41" t="s">
        <v>35</v>
      </c>
      <c s="6"/>
      <c s="27" t="s">
        <v>133</v>
      </c>
      <c s="6"/>
      <c s="6"/>
      <c s="6"/>
      <c s="42">
        <f>0+Q68</f>
      </c>
      <c r="O68">
        <f>0+R68</f>
      </c>
      <c r="Q68">
        <f>0+I69+I72+I75+I78+I81+I84+I87+I90+I93+I96</f>
      </c>
      <c>
        <f>0+O69+O72+O75+O78+O81+O84+O87+O90+O93+O96</f>
      </c>
    </row>
    <row r="69" spans="1:16" ht="25.5">
      <c r="A69" s="25" t="s">
        <v>45</v>
      </c>
      <c s="29" t="s">
        <v>134</v>
      </c>
      <c s="29" t="s">
        <v>135</v>
      </c>
      <c s="25" t="s">
        <v>61</v>
      </c>
      <c s="30" t="s">
        <v>136</v>
      </c>
      <c s="31" t="s">
        <v>123</v>
      </c>
      <c s="32">
        <v>211</v>
      </c>
      <c s="33">
        <v>0</v>
      </c>
      <c s="34">
        <f>ROUND(ROUND(H69,2)*ROUND(G69,3),2)</f>
      </c>
      <c r="O69">
        <f>(I69*21)/100</f>
      </c>
      <c t="s">
        <v>23</v>
      </c>
    </row>
    <row r="70" spans="1:5" ht="12.75">
      <c r="A70" s="35" t="s">
        <v>50</v>
      </c>
      <c r="E70" s="36" t="s">
        <v>137</v>
      </c>
    </row>
    <row r="71" spans="1:5" ht="12.75">
      <c r="A71" s="39" t="s">
        <v>52</v>
      </c>
      <c r="E71" s="38" t="s">
        <v>138</v>
      </c>
    </row>
    <row r="72" spans="1:16" ht="25.5">
      <c r="A72" s="25" t="s">
        <v>45</v>
      </c>
      <c s="29" t="s">
        <v>139</v>
      </c>
      <c s="29" t="s">
        <v>140</v>
      </c>
      <c s="25" t="s">
        <v>61</v>
      </c>
      <c s="30" t="s">
        <v>141</v>
      </c>
      <c s="31" t="s">
        <v>123</v>
      </c>
      <c s="32">
        <v>294</v>
      </c>
      <c s="33">
        <v>0</v>
      </c>
      <c s="34">
        <f>ROUND(ROUND(H72,2)*ROUND(G72,3),2)</f>
      </c>
      <c r="O72">
        <f>(I72*21)/100</f>
      </c>
      <c t="s">
        <v>23</v>
      </c>
    </row>
    <row r="73" spans="1:5" ht="12.75">
      <c r="A73" s="35" t="s">
        <v>50</v>
      </c>
      <c r="E73" s="36" t="s">
        <v>142</v>
      </c>
    </row>
    <row r="74" spans="1:5" ht="12.75">
      <c r="A74" s="39" t="s">
        <v>52</v>
      </c>
      <c r="E74" s="38" t="s">
        <v>143</v>
      </c>
    </row>
    <row r="75" spans="1:16" ht="12.75">
      <c r="A75" s="25" t="s">
        <v>45</v>
      </c>
      <c s="29" t="s">
        <v>144</v>
      </c>
      <c s="29" t="s">
        <v>145</v>
      </c>
      <c s="25" t="s">
        <v>61</v>
      </c>
      <c s="30" t="s">
        <v>146</v>
      </c>
      <c s="31" t="s">
        <v>123</v>
      </c>
      <c s="32">
        <v>221.55</v>
      </c>
      <c s="33">
        <v>0</v>
      </c>
      <c s="34">
        <f>ROUND(ROUND(H75,2)*ROUND(G75,3),2)</f>
      </c>
      <c r="O75">
        <f>(I75*21)/100</f>
      </c>
      <c t="s">
        <v>23</v>
      </c>
    </row>
    <row r="76" spans="1:5" ht="38.25">
      <c r="A76" s="35" t="s">
        <v>50</v>
      </c>
      <c r="E76" s="36" t="s">
        <v>147</v>
      </c>
    </row>
    <row r="77" spans="1:5" ht="12.75">
      <c r="A77" s="39" t="s">
        <v>52</v>
      </c>
      <c r="E77" s="38" t="s">
        <v>148</v>
      </c>
    </row>
    <row r="78" spans="1:16" ht="12.75">
      <c r="A78" s="25" t="s">
        <v>45</v>
      </c>
      <c s="29" t="s">
        <v>149</v>
      </c>
      <c s="29" t="s">
        <v>150</v>
      </c>
      <c s="25" t="s">
        <v>61</v>
      </c>
      <c s="30" t="s">
        <v>151</v>
      </c>
      <c s="31" t="s">
        <v>123</v>
      </c>
      <c s="32">
        <v>336.15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38.25">
      <c r="A79" s="35" t="s">
        <v>50</v>
      </c>
      <c r="E79" s="36" t="s">
        <v>152</v>
      </c>
    </row>
    <row r="80" spans="1:5" ht="63.75">
      <c r="A80" s="39" t="s">
        <v>52</v>
      </c>
      <c r="E80" s="38" t="s">
        <v>153</v>
      </c>
    </row>
    <row r="81" spans="1:16" ht="12.75">
      <c r="A81" s="25" t="s">
        <v>45</v>
      </c>
      <c s="29" t="s">
        <v>154</v>
      </c>
      <c s="29" t="s">
        <v>155</v>
      </c>
      <c s="25" t="s">
        <v>61</v>
      </c>
      <c s="30" t="s">
        <v>156</v>
      </c>
      <c s="31" t="s">
        <v>123</v>
      </c>
      <c s="32">
        <v>32.5</v>
      </c>
      <c s="33">
        <v>0</v>
      </c>
      <c s="34">
        <f>ROUND(ROUND(H81,2)*ROUND(G81,3),2)</f>
      </c>
      <c r="O81">
        <f>(I81*21)/100</f>
      </c>
      <c t="s">
        <v>23</v>
      </c>
    </row>
    <row r="82" spans="1:5" ht="12.75">
      <c r="A82" s="35" t="s">
        <v>50</v>
      </c>
      <c r="E82" s="36" t="s">
        <v>157</v>
      </c>
    </row>
    <row r="83" spans="1:5" ht="38.25">
      <c r="A83" s="39" t="s">
        <v>52</v>
      </c>
      <c r="E83" s="38" t="s">
        <v>158</v>
      </c>
    </row>
    <row r="84" spans="1:16" ht="25.5">
      <c r="A84" s="25" t="s">
        <v>45</v>
      </c>
      <c s="29" t="s">
        <v>159</v>
      </c>
      <c s="29" t="s">
        <v>160</v>
      </c>
      <c s="25" t="s">
        <v>61</v>
      </c>
      <c s="30" t="s">
        <v>161</v>
      </c>
      <c s="31" t="s">
        <v>123</v>
      </c>
      <c s="32">
        <v>133</v>
      </c>
      <c s="33">
        <v>0</v>
      </c>
      <c s="34">
        <f>ROUND(ROUND(H84,2)*ROUND(G84,3),2)</f>
      </c>
      <c r="O84">
        <f>(I84*21)/100</f>
      </c>
      <c t="s">
        <v>23</v>
      </c>
    </row>
    <row r="85" spans="1:5" ht="25.5">
      <c r="A85" s="35" t="s">
        <v>50</v>
      </c>
      <c r="E85" s="36" t="s">
        <v>162</v>
      </c>
    </row>
    <row r="86" spans="1:5" ht="12.75">
      <c r="A86" s="39" t="s">
        <v>52</v>
      </c>
      <c r="E86" s="38" t="s">
        <v>163</v>
      </c>
    </row>
    <row r="87" spans="1:16" ht="12.75">
      <c r="A87" s="25" t="s">
        <v>45</v>
      </c>
      <c s="29" t="s">
        <v>164</v>
      </c>
      <c s="29" t="s">
        <v>165</v>
      </c>
      <c s="25" t="s">
        <v>61</v>
      </c>
      <c s="30" t="s">
        <v>166</v>
      </c>
      <c s="31" t="s">
        <v>123</v>
      </c>
      <c s="32">
        <v>55.5</v>
      </c>
      <c s="33">
        <v>0</v>
      </c>
      <c s="34">
        <f>ROUND(ROUND(H87,2)*ROUND(G87,3),2)</f>
      </c>
      <c r="O87">
        <f>(I87*21)/100</f>
      </c>
      <c t="s">
        <v>23</v>
      </c>
    </row>
    <row r="88" spans="1:5" ht="12.75">
      <c r="A88" s="35" t="s">
        <v>50</v>
      </c>
      <c r="E88" s="36" t="s">
        <v>167</v>
      </c>
    </row>
    <row r="89" spans="1:5" ht="12.75">
      <c r="A89" s="39" t="s">
        <v>52</v>
      </c>
      <c r="E89" s="38" t="s">
        <v>168</v>
      </c>
    </row>
    <row r="90" spans="1:16" ht="12.75">
      <c r="A90" s="25" t="s">
        <v>45</v>
      </c>
      <c s="29" t="s">
        <v>169</v>
      </c>
      <c s="29" t="s">
        <v>170</v>
      </c>
      <c s="25" t="s">
        <v>61</v>
      </c>
      <c s="30" t="s">
        <v>171</v>
      </c>
      <c s="31" t="s">
        <v>123</v>
      </c>
      <c s="32">
        <v>22.5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25.5">
      <c r="A91" s="35" t="s">
        <v>50</v>
      </c>
      <c r="E91" s="36" t="s">
        <v>172</v>
      </c>
    </row>
    <row r="92" spans="1:5" ht="12.75">
      <c r="A92" s="39" t="s">
        <v>52</v>
      </c>
      <c r="E92" s="38" t="s">
        <v>173</v>
      </c>
    </row>
    <row r="93" spans="1:16" ht="12.75">
      <c r="A93" s="25" t="s">
        <v>45</v>
      </c>
      <c s="29" t="s">
        <v>174</v>
      </c>
      <c s="29" t="s">
        <v>175</v>
      </c>
      <c s="25" t="s">
        <v>61</v>
      </c>
      <c s="30" t="s">
        <v>176</v>
      </c>
      <c s="31" t="s">
        <v>123</v>
      </c>
      <c s="32">
        <v>264.5</v>
      </c>
      <c s="33">
        <v>0</v>
      </c>
      <c s="34">
        <f>ROUND(ROUND(H93,2)*ROUND(G93,3),2)</f>
      </c>
      <c r="O93">
        <f>(I93*21)/100</f>
      </c>
      <c t="s">
        <v>23</v>
      </c>
    </row>
    <row r="94" spans="1:5" ht="38.25">
      <c r="A94" s="35" t="s">
        <v>50</v>
      </c>
      <c r="E94" s="36" t="s">
        <v>177</v>
      </c>
    </row>
    <row r="95" spans="1:5" ht="63.75">
      <c r="A95" s="39" t="s">
        <v>52</v>
      </c>
      <c r="E95" s="38" t="s">
        <v>178</v>
      </c>
    </row>
    <row r="96" spans="1:16" ht="12.75">
      <c r="A96" s="25" t="s">
        <v>45</v>
      </c>
      <c s="29" t="s">
        <v>179</v>
      </c>
      <c s="29" t="s">
        <v>180</v>
      </c>
      <c s="25" t="s">
        <v>61</v>
      </c>
      <c s="30" t="s">
        <v>181</v>
      </c>
      <c s="31" t="s">
        <v>123</v>
      </c>
      <c s="32">
        <v>12.75</v>
      </c>
      <c s="33">
        <v>0</v>
      </c>
      <c s="34">
        <f>ROUND(ROUND(H96,2)*ROUND(G96,3),2)</f>
      </c>
      <c r="O96">
        <f>(I96*21)/100</f>
      </c>
      <c t="s">
        <v>23</v>
      </c>
    </row>
    <row r="97" spans="1:5" ht="12.75">
      <c r="A97" s="35" t="s">
        <v>50</v>
      </c>
      <c r="E97" s="36" t="s">
        <v>182</v>
      </c>
    </row>
    <row r="98" spans="1:5" ht="38.25">
      <c r="A98" s="37" t="s">
        <v>52</v>
      </c>
      <c r="E98" s="38" t="s">
        <v>183</v>
      </c>
    </row>
    <row r="99" spans="1:18" ht="12.75" customHeight="1">
      <c r="A99" s="6" t="s">
        <v>43</v>
      </c>
      <c s="6"/>
      <c s="41" t="s">
        <v>80</v>
      </c>
      <c s="6"/>
      <c s="27" t="s">
        <v>184</v>
      </c>
      <c s="6"/>
      <c s="6"/>
      <c s="6"/>
      <c s="42">
        <f>0+Q99</f>
      </c>
      <c r="O99">
        <f>0+R99</f>
      </c>
      <c r="Q99">
        <f>0+I100+I103+I106</f>
      </c>
      <c>
        <f>0+O100+O103+O106</f>
      </c>
    </row>
    <row r="100" spans="1:16" ht="12.75">
      <c r="A100" s="25" t="s">
        <v>45</v>
      </c>
      <c s="29" t="s">
        <v>185</v>
      </c>
      <c s="29" t="s">
        <v>186</v>
      </c>
      <c s="25" t="s">
        <v>61</v>
      </c>
      <c s="30" t="s">
        <v>187</v>
      </c>
      <c s="31" t="s">
        <v>94</v>
      </c>
      <c s="32">
        <v>21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25.5">
      <c r="A101" s="35" t="s">
        <v>50</v>
      </c>
      <c r="E101" s="36" t="s">
        <v>188</v>
      </c>
    </row>
    <row r="102" spans="1:5" ht="25.5">
      <c r="A102" s="39" t="s">
        <v>52</v>
      </c>
      <c r="E102" s="38" t="s">
        <v>189</v>
      </c>
    </row>
    <row r="103" spans="1:16" ht="12.75">
      <c r="A103" s="25" t="s">
        <v>45</v>
      </c>
      <c s="29" t="s">
        <v>190</v>
      </c>
      <c s="29" t="s">
        <v>191</v>
      </c>
      <c s="25" t="s">
        <v>61</v>
      </c>
      <c s="30" t="s">
        <v>192</v>
      </c>
      <c s="31" t="s">
        <v>193</v>
      </c>
      <c s="32">
        <v>4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25.5">
      <c r="A104" s="35" t="s">
        <v>50</v>
      </c>
      <c r="E104" s="36" t="s">
        <v>194</v>
      </c>
    </row>
    <row r="105" spans="1:5" ht="12.75">
      <c r="A105" s="39" t="s">
        <v>52</v>
      </c>
      <c r="E105" s="38" t="s">
        <v>195</v>
      </c>
    </row>
    <row r="106" spans="1:16" ht="12.75">
      <c r="A106" s="25" t="s">
        <v>45</v>
      </c>
      <c s="29" t="s">
        <v>196</v>
      </c>
      <c s="29" t="s">
        <v>197</v>
      </c>
      <c s="25" t="s">
        <v>61</v>
      </c>
      <c s="30" t="s">
        <v>198</v>
      </c>
      <c s="31" t="s">
        <v>193</v>
      </c>
      <c s="32">
        <v>2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50</v>
      </c>
      <c r="E107" s="36" t="s">
        <v>199</v>
      </c>
    </row>
    <row r="108" spans="1:5" ht="12.75">
      <c r="A108" s="37" t="s">
        <v>52</v>
      </c>
      <c r="E108" s="38" t="s">
        <v>200</v>
      </c>
    </row>
    <row r="109" spans="1:18" ht="12.75" customHeight="1">
      <c r="A109" s="6" t="s">
        <v>43</v>
      </c>
      <c s="6"/>
      <c s="41" t="s">
        <v>40</v>
      </c>
      <c s="6"/>
      <c s="27" t="s">
        <v>201</v>
      </c>
      <c s="6"/>
      <c s="6"/>
      <c s="6"/>
      <c s="42">
        <f>0+Q109</f>
      </c>
      <c r="O109">
        <f>0+R109</f>
      </c>
      <c r="Q109">
        <f>0+I110+I113+I116+I119+I122+I125+I128+I131+I134+I137+I140+I143</f>
      </c>
      <c>
        <f>0+O110+O113+O116+O119+O122+O125+O128+O131+O134+O137+O140+O143</f>
      </c>
    </row>
    <row r="110" spans="1:16" ht="25.5">
      <c r="A110" s="25" t="s">
        <v>45</v>
      </c>
      <c s="29" t="s">
        <v>202</v>
      </c>
      <c s="29" t="s">
        <v>203</v>
      </c>
      <c s="25" t="s">
        <v>61</v>
      </c>
      <c s="30" t="s">
        <v>204</v>
      </c>
      <c s="31" t="s">
        <v>193</v>
      </c>
      <c s="32">
        <v>10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25.5">
      <c r="A111" s="35" t="s">
        <v>50</v>
      </c>
      <c r="E111" s="36" t="s">
        <v>205</v>
      </c>
    </row>
    <row r="112" spans="1:5" ht="76.5">
      <c r="A112" s="39" t="s">
        <v>52</v>
      </c>
      <c r="E112" s="38" t="s">
        <v>206</v>
      </c>
    </row>
    <row r="113" spans="1:16" ht="12.75">
      <c r="A113" s="25" t="s">
        <v>45</v>
      </c>
      <c s="29" t="s">
        <v>207</v>
      </c>
      <c s="29" t="s">
        <v>208</v>
      </c>
      <c s="25" t="s">
        <v>61</v>
      </c>
      <c s="30" t="s">
        <v>209</v>
      </c>
      <c s="31" t="s">
        <v>193</v>
      </c>
      <c s="32">
        <v>10</v>
      </c>
      <c s="33">
        <v>0</v>
      </c>
      <c s="34">
        <f>ROUND(ROUND(H113,2)*ROUND(G113,3),2)</f>
      </c>
      <c r="O113">
        <f>(I113*21)/100</f>
      </c>
      <c t="s">
        <v>23</v>
      </c>
    </row>
    <row r="114" spans="1:5" ht="12.75">
      <c r="A114" s="35" t="s">
        <v>50</v>
      </c>
      <c r="E114" s="36" t="s">
        <v>210</v>
      </c>
    </row>
    <row r="115" spans="1:5" ht="76.5">
      <c r="A115" s="39" t="s">
        <v>52</v>
      </c>
      <c r="E115" s="38" t="s">
        <v>211</v>
      </c>
    </row>
    <row r="116" spans="1:16" ht="25.5">
      <c r="A116" s="25" t="s">
        <v>45</v>
      </c>
      <c s="29" t="s">
        <v>212</v>
      </c>
      <c s="29" t="s">
        <v>213</v>
      </c>
      <c s="25" t="s">
        <v>61</v>
      </c>
      <c s="30" t="s">
        <v>214</v>
      </c>
      <c s="31" t="s">
        <v>193</v>
      </c>
      <c s="32">
        <v>1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25.5">
      <c r="A117" s="35" t="s">
        <v>50</v>
      </c>
      <c r="E117" s="36" t="s">
        <v>205</v>
      </c>
    </row>
    <row r="118" spans="1:5" ht="25.5">
      <c r="A118" s="39" t="s">
        <v>52</v>
      </c>
      <c r="E118" s="38" t="s">
        <v>215</v>
      </c>
    </row>
    <row r="119" spans="1:16" ht="12.75">
      <c r="A119" s="25" t="s">
        <v>45</v>
      </c>
      <c s="29" t="s">
        <v>216</v>
      </c>
      <c s="29" t="s">
        <v>217</v>
      </c>
      <c s="25" t="s">
        <v>61</v>
      </c>
      <c s="30" t="s">
        <v>218</v>
      </c>
      <c s="31" t="s">
        <v>193</v>
      </c>
      <c s="32">
        <v>1</v>
      </c>
      <c s="33">
        <v>0</v>
      </c>
      <c s="34">
        <f>ROUND(ROUND(H119,2)*ROUND(G119,3),2)</f>
      </c>
      <c r="O119">
        <f>(I119*21)/100</f>
      </c>
      <c t="s">
        <v>23</v>
      </c>
    </row>
    <row r="120" spans="1:5" ht="25.5">
      <c r="A120" s="35" t="s">
        <v>50</v>
      </c>
      <c r="E120" s="36" t="s">
        <v>219</v>
      </c>
    </row>
    <row r="121" spans="1:5" ht="25.5">
      <c r="A121" s="39" t="s">
        <v>52</v>
      </c>
      <c r="E121" s="38" t="s">
        <v>220</v>
      </c>
    </row>
    <row r="122" spans="1:16" ht="25.5">
      <c r="A122" s="25" t="s">
        <v>45</v>
      </c>
      <c s="29" t="s">
        <v>221</v>
      </c>
      <c s="29" t="s">
        <v>222</v>
      </c>
      <c s="25" t="s">
        <v>61</v>
      </c>
      <c s="30" t="s">
        <v>223</v>
      </c>
      <c s="31" t="s">
        <v>193</v>
      </c>
      <c s="32">
        <v>2</v>
      </c>
      <c s="33">
        <v>0</v>
      </c>
      <c s="34">
        <f>ROUND(ROUND(H122,2)*ROUND(G122,3),2)</f>
      </c>
      <c r="O122">
        <f>(I122*21)/100</f>
      </c>
      <c t="s">
        <v>23</v>
      </c>
    </row>
    <row r="123" spans="1:5" ht="12.75">
      <c r="A123" s="35" t="s">
        <v>50</v>
      </c>
      <c r="E123" s="36" t="s">
        <v>224</v>
      </c>
    </row>
    <row r="124" spans="1:5" ht="25.5">
      <c r="A124" s="39" t="s">
        <v>52</v>
      </c>
      <c r="E124" s="38" t="s">
        <v>225</v>
      </c>
    </row>
    <row r="125" spans="1:16" ht="12.75">
      <c r="A125" s="25" t="s">
        <v>45</v>
      </c>
      <c s="29" t="s">
        <v>226</v>
      </c>
      <c s="29" t="s">
        <v>227</v>
      </c>
      <c s="25" t="s">
        <v>61</v>
      </c>
      <c s="30" t="s">
        <v>228</v>
      </c>
      <c s="31" t="s">
        <v>193</v>
      </c>
      <c s="32">
        <v>5</v>
      </c>
      <c s="33">
        <v>0</v>
      </c>
      <c s="34">
        <f>ROUND(ROUND(H125,2)*ROUND(G125,3),2)</f>
      </c>
      <c r="O125">
        <f>(I125*21)/100</f>
      </c>
      <c t="s">
        <v>23</v>
      </c>
    </row>
    <row r="126" spans="1:5" ht="25.5">
      <c r="A126" s="35" t="s">
        <v>50</v>
      </c>
      <c r="E126" s="36" t="s">
        <v>205</v>
      </c>
    </row>
    <row r="127" spans="1:5" ht="76.5">
      <c r="A127" s="39" t="s">
        <v>52</v>
      </c>
      <c r="E127" s="38" t="s">
        <v>229</v>
      </c>
    </row>
    <row r="128" spans="1:16" ht="12.75">
      <c r="A128" s="25" t="s">
        <v>45</v>
      </c>
      <c s="29" t="s">
        <v>230</v>
      </c>
      <c s="29" t="s">
        <v>231</v>
      </c>
      <c s="25" t="s">
        <v>61</v>
      </c>
      <c s="30" t="s">
        <v>232</v>
      </c>
      <c s="31" t="s">
        <v>193</v>
      </c>
      <c s="32">
        <v>5</v>
      </c>
      <c s="33">
        <v>0</v>
      </c>
      <c s="34">
        <f>ROUND(ROUND(H128,2)*ROUND(G128,3),2)</f>
      </c>
      <c r="O128">
        <f>(I128*21)/100</f>
      </c>
      <c t="s">
        <v>23</v>
      </c>
    </row>
    <row r="129" spans="1:5" ht="12.75">
      <c r="A129" s="35" t="s">
        <v>50</v>
      </c>
      <c r="E129" s="36" t="s">
        <v>210</v>
      </c>
    </row>
    <row r="130" spans="1:5" ht="76.5">
      <c r="A130" s="39" t="s">
        <v>52</v>
      </c>
      <c r="E130" s="38" t="s">
        <v>233</v>
      </c>
    </row>
    <row r="131" spans="1:16" ht="12.75">
      <c r="A131" s="25" t="s">
        <v>45</v>
      </c>
      <c s="29" t="s">
        <v>234</v>
      </c>
      <c s="29" t="s">
        <v>235</v>
      </c>
      <c s="25" t="s">
        <v>61</v>
      </c>
      <c s="30" t="s">
        <v>236</v>
      </c>
      <c s="31" t="s">
        <v>193</v>
      </c>
      <c s="32">
        <v>11</v>
      </c>
      <c s="33">
        <v>0</v>
      </c>
      <c s="34">
        <f>ROUND(ROUND(H131,2)*ROUND(G131,3),2)</f>
      </c>
      <c r="O131">
        <f>(I131*21)/100</f>
      </c>
      <c t="s">
        <v>23</v>
      </c>
    </row>
    <row r="132" spans="1:5" ht="12.75">
      <c r="A132" s="35" t="s">
        <v>50</v>
      </c>
      <c r="E132" s="36" t="s">
        <v>237</v>
      </c>
    </row>
    <row r="133" spans="1:5" ht="12.75">
      <c r="A133" s="39" t="s">
        <v>52</v>
      </c>
      <c r="E133" s="38" t="s">
        <v>238</v>
      </c>
    </row>
    <row r="134" spans="1:16" ht="12.75">
      <c r="A134" s="25" t="s">
        <v>45</v>
      </c>
      <c s="29" t="s">
        <v>239</v>
      </c>
      <c s="29" t="s">
        <v>240</v>
      </c>
      <c s="25" t="s">
        <v>61</v>
      </c>
      <c s="30" t="s">
        <v>241</v>
      </c>
      <c s="31" t="s">
        <v>94</v>
      </c>
      <c s="32">
        <v>107</v>
      </c>
      <c s="33">
        <v>0</v>
      </c>
      <c s="34">
        <f>ROUND(ROUND(H134,2)*ROUND(G134,3),2)</f>
      </c>
      <c r="O134">
        <f>(I134*21)/100</f>
      </c>
      <c t="s">
        <v>23</v>
      </c>
    </row>
    <row r="135" spans="1:5" ht="12.75">
      <c r="A135" s="35" t="s">
        <v>50</v>
      </c>
      <c r="E135" s="36" t="s">
        <v>242</v>
      </c>
    </row>
    <row r="136" spans="1:5" ht="51">
      <c r="A136" s="39" t="s">
        <v>52</v>
      </c>
      <c r="E136" s="38" t="s">
        <v>243</v>
      </c>
    </row>
    <row r="137" spans="1:16" ht="12.75">
      <c r="A137" s="25" t="s">
        <v>45</v>
      </c>
      <c s="29" t="s">
        <v>244</v>
      </c>
      <c s="29" t="s">
        <v>245</v>
      </c>
      <c s="25" t="s">
        <v>61</v>
      </c>
      <c s="30" t="s">
        <v>246</v>
      </c>
      <c s="31" t="s">
        <v>94</v>
      </c>
      <c s="32">
        <v>3</v>
      </c>
      <c s="33">
        <v>0</v>
      </c>
      <c s="34">
        <f>ROUND(ROUND(H137,2)*ROUND(G137,3),2)</f>
      </c>
      <c r="O137">
        <f>(I137*21)/100</f>
      </c>
      <c t="s">
        <v>23</v>
      </c>
    </row>
    <row r="138" spans="1:5" ht="12.75">
      <c r="A138" s="35" t="s">
        <v>50</v>
      </c>
      <c r="E138" s="36" t="s">
        <v>247</v>
      </c>
    </row>
    <row r="139" spans="1:5" ht="12.75">
      <c r="A139" s="39" t="s">
        <v>52</v>
      </c>
      <c r="E139" s="38" t="s">
        <v>248</v>
      </c>
    </row>
    <row r="140" spans="1:16" ht="12.75">
      <c r="A140" s="25" t="s">
        <v>45</v>
      </c>
      <c s="29" t="s">
        <v>249</v>
      </c>
      <c s="29" t="s">
        <v>250</v>
      </c>
      <c s="25" t="s">
        <v>61</v>
      </c>
      <c s="30" t="s">
        <v>251</v>
      </c>
      <c s="31" t="s">
        <v>94</v>
      </c>
      <c s="32">
        <v>16</v>
      </c>
      <c s="33">
        <v>0</v>
      </c>
      <c s="34">
        <f>ROUND(ROUND(H140,2)*ROUND(G140,3),2)</f>
      </c>
      <c r="O140">
        <f>(I140*21)/100</f>
      </c>
      <c t="s">
        <v>23</v>
      </c>
    </row>
    <row r="141" spans="1:5" ht="51">
      <c r="A141" s="35" t="s">
        <v>50</v>
      </c>
      <c r="E141" s="36" t="s">
        <v>252</v>
      </c>
    </row>
    <row r="142" spans="1:5" ht="12.75">
      <c r="A142" s="39" t="s">
        <v>52</v>
      </c>
      <c r="E142" s="38" t="s">
        <v>253</v>
      </c>
    </row>
    <row r="143" spans="1:16" ht="12.75">
      <c r="A143" s="25" t="s">
        <v>45</v>
      </c>
      <c s="29" t="s">
        <v>254</v>
      </c>
      <c s="29" t="s">
        <v>255</v>
      </c>
      <c s="25" t="s">
        <v>61</v>
      </c>
      <c s="30" t="s">
        <v>256</v>
      </c>
      <c s="31" t="s">
        <v>193</v>
      </c>
      <c s="32">
        <v>1</v>
      </c>
      <c s="33">
        <v>0</v>
      </c>
      <c s="34">
        <f>ROUND(ROUND(H143,2)*ROUND(G143,3),2)</f>
      </c>
      <c r="O143">
        <f>(I143*21)/100</f>
      </c>
      <c t="s">
        <v>23</v>
      </c>
    </row>
    <row r="144" spans="1:5" ht="12.75">
      <c r="A144" s="35" t="s">
        <v>50</v>
      </c>
      <c r="E144" s="36" t="s">
        <v>257</v>
      </c>
    </row>
    <row r="145" spans="1:5" ht="12.75">
      <c r="A145" s="37" t="s">
        <v>52</v>
      </c>
      <c r="E145" s="38" t="s">
        <v>61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258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258</v>
      </c>
      <c s="6"/>
      <c s="18" t="s">
        <v>259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60</v>
      </c>
      <c s="25" t="s">
        <v>61</v>
      </c>
      <c s="30" t="s">
        <v>62</v>
      </c>
      <c s="31" t="s">
        <v>63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76.5">
      <c r="A10" s="35" t="s">
        <v>50</v>
      </c>
      <c r="E10" s="36" t="s">
        <v>260</v>
      </c>
    </row>
    <row r="11" spans="1:5" ht="12.75">
      <c r="A11" s="37" t="s">
        <v>52</v>
      </c>
      <c r="E11" s="38" t="s">
        <v>61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0+O8+O39+O43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261</v>
      </c>
      <c s="43">
        <f>0+I8+I39+I43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261</v>
      </c>
      <c s="6"/>
      <c s="18" t="s">
        <v>262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</f>
      </c>
      <c>
        <f>0+O9+O12+O15+O18+O21+O24+O27+O30+O33+O36</f>
      </c>
    </row>
    <row r="9" spans="1:16" ht="12.75">
      <c r="A9" s="25" t="s">
        <v>45</v>
      </c>
      <c s="29" t="s">
        <v>29</v>
      </c>
      <c s="29" t="s">
        <v>263</v>
      </c>
      <c s="25" t="s">
        <v>61</v>
      </c>
      <c s="30" t="s">
        <v>264</v>
      </c>
      <c s="31" t="s">
        <v>63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265</v>
      </c>
    </row>
    <row r="11" spans="1:5" ht="12.75">
      <c r="A11" s="39" t="s">
        <v>52</v>
      </c>
      <c r="E11" s="38" t="s">
        <v>61</v>
      </c>
    </row>
    <row r="12" spans="1:16" ht="12.75">
      <c r="A12" s="25" t="s">
        <v>45</v>
      </c>
      <c s="29" t="s">
        <v>23</v>
      </c>
      <c s="29" t="s">
        <v>266</v>
      </c>
      <c s="25" t="s">
        <v>61</v>
      </c>
      <c s="30" t="s">
        <v>267</v>
      </c>
      <c s="31" t="s">
        <v>63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268</v>
      </c>
    </row>
    <row r="14" spans="1:5" ht="12.75">
      <c r="A14" s="39" t="s">
        <v>52</v>
      </c>
      <c r="E14" s="38" t="s">
        <v>61</v>
      </c>
    </row>
    <row r="15" spans="1:16" ht="12.75">
      <c r="A15" s="25" t="s">
        <v>45</v>
      </c>
      <c s="29" t="s">
        <v>22</v>
      </c>
      <c s="29" t="s">
        <v>269</v>
      </c>
      <c s="25" t="s">
        <v>61</v>
      </c>
      <c s="30" t="s">
        <v>270</v>
      </c>
      <c s="31" t="s">
        <v>63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02">
      <c r="A16" s="35" t="s">
        <v>50</v>
      </c>
      <c r="E16" s="36" t="s">
        <v>271</v>
      </c>
    </row>
    <row r="17" spans="1:5" ht="12.75">
      <c r="A17" s="39" t="s">
        <v>52</v>
      </c>
      <c r="E17" s="38" t="s">
        <v>61</v>
      </c>
    </row>
    <row r="18" spans="1:16" ht="12.75">
      <c r="A18" s="25" t="s">
        <v>45</v>
      </c>
      <c s="29" t="s">
        <v>33</v>
      </c>
      <c s="29" t="s">
        <v>272</v>
      </c>
      <c s="25" t="s">
        <v>61</v>
      </c>
      <c s="30" t="s">
        <v>273</v>
      </c>
      <c s="31" t="s">
        <v>63</v>
      </c>
      <c s="32">
        <v>1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274</v>
      </c>
    </row>
    <row r="20" spans="1:5" ht="12.75">
      <c r="A20" s="39" t="s">
        <v>52</v>
      </c>
      <c r="E20" s="38" t="s">
        <v>61</v>
      </c>
    </row>
    <row r="21" spans="1:16" ht="12.75">
      <c r="A21" s="25" t="s">
        <v>45</v>
      </c>
      <c s="29" t="s">
        <v>35</v>
      </c>
      <c s="29" t="s">
        <v>275</v>
      </c>
      <c s="25" t="s">
        <v>61</v>
      </c>
      <c s="30" t="s">
        <v>276</v>
      </c>
      <c s="31" t="s">
        <v>63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25.5">
      <c r="A22" s="35" t="s">
        <v>50</v>
      </c>
      <c r="E22" s="36" t="s">
        <v>277</v>
      </c>
    </row>
    <row r="23" spans="1:5" ht="12.75">
      <c r="A23" s="39" t="s">
        <v>52</v>
      </c>
      <c r="E23" s="38" t="s">
        <v>61</v>
      </c>
    </row>
    <row r="24" spans="1:16" ht="12.75">
      <c r="A24" s="25" t="s">
        <v>45</v>
      </c>
      <c s="29" t="s">
        <v>37</v>
      </c>
      <c s="29" t="s">
        <v>278</v>
      </c>
      <c s="25" t="s">
        <v>61</v>
      </c>
      <c s="30" t="s">
        <v>279</v>
      </c>
      <c s="31" t="s">
        <v>63</v>
      </c>
      <c s="32">
        <v>1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61</v>
      </c>
    </row>
    <row r="26" spans="1:5" ht="12.75">
      <c r="A26" s="39" t="s">
        <v>52</v>
      </c>
      <c r="E26" s="38" t="s">
        <v>61</v>
      </c>
    </row>
    <row r="27" spans="1:16" ht="12.75">
      <c r="A27" s="25" t="s">
        <v>45</v>
      </c>
      <c s="29" t="s">
        <v>75</v>
      </c>
      <c s="29" t="s">
        <v>280</v>
      </c>
      <c s="25" t="s">
        <v>61</v>
      </c>
      <c s="30" t="s">
        <v>281</v>
      </c>
      <c s="31" t="s">
        <v>63</v>
      </c>
      <c s="32">
        <v>1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50</v>
      </c>
      <c r="E28" s="36" t="s">
        <v>282</v>
      </c>
    </row>
    <row r="29" spans="1:5" ht="12.75">
      <c r="A29" s="39" t="s">
        <v>52</v>
      </c>
      <c r="E29" s="38" t="s">
        <v>61</v>
      </c>
    </row>
    <row r="30" spans="1:16" ht="12.75">
      <c r="A30" s="25" t="s">
        <v>45</v>
      </c>
      <c s="29" t="s">
        <v>80</v>
      </c>
      <c s="29" t="s">
        <v>283</v>
      </c>
      <c s="25" t="s">
        <v>61</v>
      </c>
      <c s="30" t="s">
        <v>284</v>
      </c>
      <c s="31" t="s">
        <v>63</v>
      </c>
      <c s="32">
        <v>1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285</v>
      </c>
    </row>
    <row r="32" spans="1:5" ht="12.75">
      <c r="A32" s="39" t="s">
        <v>52</v>
      </c>
      <c r="E32" s="38" t="s">
        <v>61</v>
      </c>
    </row>
    <row r="33" spans="1:16" ht="12.75">
      <c r="A33" s="25" t="s">
        <v>45</v>
      </c>
      <c s="29" t="s">
        <v>40</v>
      </c>
      <c s="29" t="s">
        <v>286</v>
      </c>
      <c s="25" t="s">
        <v>47</v>
      </c>
      <c s="30" t="s">
        <v>287</v>
      </c>
      <c s="31" t="s">
        <v>63</v>
      </c>
      <c s="32">
        <v>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288</v>
      </c>
    </row>
    <row r="35" spans="1:5" ht="12.75">
      <c r="A35" s="39" t="s">
        <v>52</v>
      </c>
      <c r="E35" s="38" t="s">
        <v>61</v>
      </c>
    </row>
    <row r="36" spans="1:16" ht="12.75">
      <c r="A36" s="25" t="s">
        <v>45</v>
      </c>
      <c s="29" t="s">
        <v>42</v>
      </c>
      <c s="29" t="s">
        <v>286</v>
      </c>
      <c s="25" t="s">
        <v>54</v>
      </c>
      <c s="30" t="s">
        <v>287</v>
      </c>
      <c s="31" t="s">
        <v>63</v>
      </c>
      <c s="32">
        <v>1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12.75">
      <c r="A37" s="35" t="s">
        <v>50</v>
      </c>
      <c r="E37" s="36" t="s">
        <v>289</v>
      </c>
    </row>
    <row r="38" spans="1:5" ht="12.75">
      <c r="A38" s="37" t="s">
        <v>52</v>
      </c>
      <c r="E38" s="38" t="s">
        <v>61</v>
      </c>
    </row>
    <row r="39" spans="1:18" ht="12.75" customHeight="1">
      <c r="A39" s="6" t="s">
        <v>43</v>
      </c>
      <c s="6"/>
      <c s="41" t="s">
        <v>29</v>
      </c>
      <c s="6"/>
      <c s="27" t="s">
        <v>65</v>
      </c>
      <c s="6"/>
      <c s="6"/>
      <c s="6"/>
      <c s="42">
        <f>0+Q39</f>
      </c>
      <c r="O39">
        <f>0+R39</f>
      </c>
      <c r="Q39">
        <f>0+I40</f>
      </c>
      <c>
        <f>0+O40</f>
      </c>
    </row>
    <row r="40" spans="1:16" ht="12.75">
      <c r="A40" s="25" t="s">
        <v>45</v>
      </c>
      <c s="29" t="s">
        <v>91</v>
      </c>
      <c s="29" t="s">
        <v>290</v>
      </c>
      <c s="25" t="s">
        <v>61</v>
      </c>
      <c s="30" t="s">
        <v>291</v>
      </c>
      <c s="31" t="s">
        <v>123</v>
      </c>
      <c s="32">
        <v>1251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12.75">
      <c r="A41" s="35" t="s">
        <v>50</v>
      </c>
      <c r="E41" s="36" t="s">
        <v>292</v>
      </c>
    </row>
    <row r="42" spans="1:5" ht="12.75">
      <c r="A42" s="37" t="s">
        <v>52</v>
      </c>
      <c r="E42" s="38" t="s">
        <v>61</v>
      </c>
    </row>
    <row r="43" spans="1:18" ht="12.75" customHeight="1">
      <c r="A43" s="6" t="s">
        <v>43</v>
      </c>
      <c s="6"/>
      <c s="41" t="s">
        <v>40</v>
      </c>
      <c s="6"/>
      <c s="27" t="s">
        <v>201</v>
      </c>
      <c s="6"/>
      <c s="6"/>
      <c s="6"/>
      <c s="42">
        <f>0+Q43</f>
      </c>
      <c r="O43">
        <f>0+R43</f>
      </c>
      <c r="Q43">
        <f>0+I44</f>
      </c>
      <c>
        <f>0+O44</f>
      </c>
    </row>
    <row r="44" spans="1:16" ht="12.75">
      <c r="A44" s="25" t="s">
        <v>45</v>
      </c>
      <c s="29" t="s">
        <v>96</v>
      </c>
      <c s="29" t="s">
        <v>293</v>
      </c>
      <c s="25" t="s">
        <v>61</v>
      </c>
      <c s="30" t="s">
        <v>294</v>
      </c>
      <c s="31" t="s">
        <v>123</v>
      </c>
      <c s="32">
        <v>50</v>
      </c>
      <c s="33">
        <v>0</v>
      </c>
      <c s="34">
        <f>ROUND(ROUND(H44,2)*ROUND(G44,3),2)</f>
      </c>
      <c r="O44">
        <f>(I44*21)/100</f>
      </c>
      <c t="s">
        <v>23</v>
      </c>
    </row>
    <row r="45" spans="1:5" ht="25.5">
      <c r="A45" s="35" t="s">
        <v>50</v>
      </c>
      <c r="E45" s="36" t="s">
        <v>295</v>
      </c>
    </row>
    <row r="46" spans="1:5" ht="12.75">
      <c r="A46" s="37" t="s">
        <v>52</v>
      </c>
      <c r="E46" s="38" t="s">
        <v>61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